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6.2023\"/>
    </mc:Choice>
  </mc:AlternateContent>
  <bookViews>
    <workbookView xWindow="480" yWindow="75" windowWidth="27795" windowHeight="12075" activeTab="3"/>
  </bookViews>
  <sheets>
    <sheet name="Март" sheetId="12" r:id="rId1"/>
    <sheet name="Апрель" sheetId="14" r:id="rId2"/>
    <sheet name="Май" sheetId="16" r:id="rId3"/>
    <sheet name="Июнь" sheetId="17" r:id="rId4"/>
  </sheets>
  <externalReferences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G8" i="17" l="1"/>
  <c r="G7" i="17"/>
  <c r="G6" i="17"/>
  <c r="E8" i="17" l="1"/>
  <c r="E7" i="17"/>
  <c r="E6" i="17"/>
  <c r="I8" i="17" l="1"/>
  <c r="J8" i="17" s="1"/>
  <c r="I7" i="17"/>
  <c r="J7" i="17" s="1"/>
  <c r="I6" i="17"/>
  <c r="J6" i="17" s="1"/>
  <c r="G8" i="16" l="1"/>
  <c r="G7" i="16"/>
  <c r="G6" i="16"/>
  <c r="E8" i="16"/>
  <c r="I8" i="16" s="1"/>
  <c r="J8" i="16" s="1"/>
  <c r="E7" i="16"/>
  <c r="E6" i="16"/>
  <c r="I6" i="16" s="1"/>
  <c r="J6" i="16" s="1"/>
  <c r="I7" i="16"/>
  <c r="J7" i="16" s="1"/>
  <c r="G8" i="14" l="1"/>
  <c r="G7" i="14"/>
  <c r="G6" i="14"/>
  <c r="E8" i="14" l="1"/>
  <c r="I8" i="14" s="1"/>
  <c r="J8" i="14" s="1"/>
  <c r="E7" i="14"/>
  <c r="E6" i="14"/>
  <c r="I7" i="14"/>
  <c r="J7" i="14" s="1"/>
  <c r="I6" i="14"/>
  <c r="J6" i="14" s="1"/>
  <c r="E7" i="12" l="1"/>
  <c r="I7" i="12" s="1"/>
  <c r="J7" i="12" s="1"/>
  <c r="E6" i="12"/>
  <c r="E8" i="12"/>
  <c r="I8" i="12" s="1"/>
  <c r="J8" i="12" s="1"/>
  <c r="I6" i="12"/>
  <c r="J6" i="12" s="1"/>
</calcChain>
</file>

<file path=xl/sharedStrings.xml><?xml version="1.0" encoding="utf-8"?>
<sst xmlns="http://schemas.openxmlformats.org/spreadsheetml/2006/main" count="100" uniqueCount="29">
  <si>
    <t>№ п/п</t>
  </si>
  <si>
    <t>Наименование зоны входа</t>
  </si>
  <si>
    <t>Наименование магистрального трубопровода</t>
  </si>
  <si>
    <t>Точка входа</t>
  </si>
  <si>
    <t>Техническая мощность точки входа</t>
  </si>
  <si>
    <t>Поставщик, владелец газа</t>
  </si>
  <si>
    <t>Объемы газа в соответствии с поступившими заявками</t>
  </si>
  <si>
    <t>Объемы газа в соответствии с удовлетворенными заявками</t>
  </si>
  <si>
    <t>Фактическая мощность магистрального трубопровода в конце зоны входа</t>
  </si>
  <si>
    <t>Свободная мощность магистрального трубопровода в конце зоны входа</t>
  </si>
  <si>
    <t>Газопровод-отвод и ГРС Анненские Минеральные Воды</t>
  </si>
  <si>
    <t>Газопровод-отвод и ГРС Богородск</t>
  </si>
  <si>
    <t>Газопровод-отвод и ГРС п. Ягодный</t>
  </si>
  <si>
    <t>ПК 1050 магистрального газопровода МГ 74 (ОАО "ДГК")</t>
  </si>
  <si>
    <t>ПК 1007+90 магистрального газопровода МГ 74 (адм. Ульчского района)</t>
  </si>
  <si>
    <t>ПК 4+09 магистрального газопровода "Оха - Комсомольск-на-Амуре" (адм. Комсомольского района)</t>
  </si>
  <si>
    <t>АО «Газпром газораспределение Дальний Восток»</t>
  </si>
  <si>
    <t xml:space="preserve">Приложение N 4
к приказу ФАС России
от 18.01.2019 N 38/19
Форма 1 
</t>
  </si>
  <si>
    <t>Газопровод-отвод на п. Ягодный</t>
  </si>
  <si>
    <t>Газопровод-отвод на с. Богородское</t>
  </si>
  <si>
    <t>Газопровод-отвод на Анненские Минеральные Воды</t>
  </si>
  <si>
    <t>1-31 Марта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</si>
  <si>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МАРТ 2023 года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</si>
  <si>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АПРЕЛЬ 2023 года</t>
  </si>
  <si>
    <t>1-30 Апреля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</si>
  <si>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МАЙ 2023 года</t>
  </si>
  <si>
    <t>1-31 Мая</t>
  </si>
  <si>
    <t>Информация о наличии (отсутствии) технической возможности доступа
к регулируемым услугам по транспортировке газа
по магистральным газопроводам
АО "Газпром газораспределение Дальний Восток" 
в зонах входа на ИЮНЬ 2023 года</t>
  </si>
  <si>
    <t>1-30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</si>
</sst>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8" xfId="0" applyFont="1" applyBorder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4.2023/&#1087;&#1083;&#1072;&#1085;%2004.2023%20prilozhenie4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62;&#1044;&#1057;/Private/&#1060;&#1040;&#1057;/2023/05.2023/&#1087;&#1083;&#1072;&#1085;%2005.2023%20prilozhenie4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%2006.2023%20prilozhenie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</sheetNames>
    <sheetDataSet>
      <sheetData sheetId="0"/>
      <sheetData sheetId="1">
        <row r="6">
          <cell r="G6">
            <v>0.16</v>
          </cell>
        </row>
        <row r="7">
          <cell r="G7">
            <v>0.42</v>
          </cell>
        </row>
        <row r="8">
          <cell r="G8">
            <v>6.5400000000000007E-4</v>
          </cell>
        </row>
        <row r="9">
          <cell r="G9">
            <v>0.09</v>
          </cell>
        </row>
        <row r="10">
          <cell r="G10">
            <v>0</v>
          </cell>
        </row>
        <row r="11">
          <cell r="G11">
            <v>5.9999999999999995E-4</v>
          </cell>
        </row>
        <row r="12">
          <cell r="G12">
            <v>5.9999999999999995E-4</v>
          </cell>
        </row>
        <row r="13">
          <cell r="G13">
            <v>0</v>
          </cell>
        </row>
        <row r="14">
          <cell r="G14">
            <v>1E-3</v>
          </cell>
        </row>
        <row r="15">
          <cell r="G15">
            <v>2.637E-3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  <sheetName val="Май"/>
    </sheetNames>
    <sheetDataSet>
      <sheetData sheetId="0"/>
      <sheetData sheetId="1"/>
      <sheetData sheetId="2">
        <row r="6">
          <cell r="G6">
            <v>0.15</v>
          </cell>
        </row>
        <row r="7">
          <cell r="G7">
            <v>0.38500000000000001</v>
          </cell>
        </row>
        <row r="8">
          <cell r="G8">
            <v>5.2300000000000003E-4</v>
          </cell>
        </row>
        <row r="9">
          <cell r="G9">
            <v>0.02</v>
          </cell>
        </row>
        <row r="10">
          <cell r="G10">
            <v>0</v>
          </cell>
        </row>
        <row r="11">
          <cell r="G11">
            <v>5.0000000000000001E-4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5.0000000000000001E-4</v>
          </cell>
        </row>
        <row r="15">
          <cell r="G15">
            <v>2.0310000000000003E-3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Апрель"/>
      <sheetName val="Май"/>
      <sheetName val="Июнь"/>
    </sheetNames>
    <sheetDataSet>
      <sheetData sheetId="0"/>
      <sheetData sheetId="1"/>
      <sheetData sheetId="2">
        <row r="6">
          <cell r="G6">
            <v>0.15</v>
          </cell>
        </row>
      </sheetData>
      <sheetData sheetId="3">
        <row r="6">
          <cell r="G6">
            <v>0.113</v>
          </cell>
        </row>
        <row r="7">
          <cell r="G7">
            <v>0.28000000000000003</v>
          </cell>
        </row>
        <row r="8">
          <cell r="G8">
            <v>6.7900000000000002E-4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1.787E-3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A2" sqref="A2:J2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21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v>0.17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v>0.501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v>0.14599999999999999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G9" sqref="G9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24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1.5/1000*24*30</f>
        <v>1.08</v>
      </c>
      <c r="F6" s="2" t="s">
        <v>16</v>
      </c>
      <c r="G6" s="18">
        <f>[1]Апрель!$G$6</f>
        <v>0.16</v>
      </c>
      <c r="H6" s="18">
        <v>0</v>
      </c>
      <c r="I6" s="18">
        <f>E6</f>
        <v>1.08</v>
      </c>
      <c r="J6" s="19">
        <f>I6-H6</f>
        <v>1.08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3/1000*24*30</f>
        <v>2.16</v>
      </c>
      <c r="F7" s="2" t="s">
        <v>16</v>
      </c>
      <c r="G7" s="18">
        <f>[1]Апрель!$G$7+[1]Апрель!$G$8</f>
        <v>0.42065399999999997</v>
      </c>
      <c r="H7" s="18">
        <v>0</v>
      </c>
      <c r="I7" s="18">
        <f>E7</f>
        <v>2.16</v>
      </c>
      <c r="J7" s="19">
        <f>I7-H7</f>
        <v>2.16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15/1000*24*30</f>
        <v>10.799999999999999</v>
      </c>
      <c r="F8" s="13" t="s">
        <v>16</v>
      </c>
      <c r="G8" s="20">
        <f>SUM([1]Апрель!$G$9:$G$15)</f>
        <v>9.4837000000000005E-2</v>
      </c>
      <c r="H8" s="20">
        <v>0</v>
      </c>
      <c r="I8" s="20">
        <f>E8</f>
        <v>10.799999999999999</v>
      </c>
      <c r="J8" s="21">
        <f>I8-H8</f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sqref="A1:XFD1048576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26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1.5/1000*24*31</f>
        <v>1.1160000000000001</v>
      </c>
      <c r="F6" s="2" t="s">
        <v>16</v>
      </c>
      <c r="G6" s="18">
        <f>[2]Май!$G$6</f>
        <v>0.15</v>
      </c>
      <c r="H6" s="18">
        <v>0</v>
      </c>
      <c r="I6" s="18">
        <f>E6</f>
        <v>1.1160000000000001</v>
      </c>
      <c r="J6" s="19">
        <f>I6-H6</f>
        <v>1.1160000000000001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3/1000*24*31</f>
        <v>2.2320000000000002</v>
      </c>
      <c r="F7" s="2" t="s">
        <v>16</v>
      </c>
      <c r="G7" s="18">
        <f>[2]Май!$G$7+[2]Май!$G$8</f>
        <v>0.385523</v>
      </c>
      <c r="H7" s="18">
        <v>0</v>
      </c>
      <c r="I7" s="18">
        <f>E7</f>
        <v>2.2320000000000002</v>
      </c>
      <c r="J7" s="19">
        <f>I7-H7</f>
        <v>2.2320000000000002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15/1000*24*31</f>
        <v>11.16</v>
      </c>
      <c r="F8" s="13" t="s">
        <v>16</v>
      </c>
      <c r="G8" s="20">
        <f>SUM([2]Май!$G$9:$G$15)</f>
        <v>2.3031000000000003E-2</v>
      </c>
      <c r="H8" s="20">
        <v>0</v>
      </c>
      <c r="I8" s="20">
        <f>E8</f>
        <v>11.16</v>
      </c>
      <c r="J8" s="21">
        <f>I8-H8</f>
        <v>11.16</v>
      </c>
    </row>
  </sheetData>
  <mergeCells count="3">
    <mergeCell ref="I1:J1"/>
    <mergeCell ref="A2:J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BreakPreview" zoomScale="60" workbookViewId="0">
      <selection activeCell="H7" sqref="H7"/>
    </sheetView>
  </sheetViews>
  <sheetFormatPr defaultRowHeight="15" x14ac:dyDescent="0.25"/>
  <cols>
    <col min="1" max="1" width="5.42578125" style="1" customWidth="1"/>
    <col min="2" max="2" width="9.140625" style="1" customWidth="1"/>
    <col min="3" max="4" width="9.140625" style="1"/>
    <col min="5" max="5" width="10.7109375" style="1" customWidth="1"/>
    <col min="6" max="6" width="11.28515625" style="1" customWidth="1"/>
    <col min="7" max="7" width="9.7109375" style="1" customWidth="1"/>
    <col min="8" max="8" width="11" style="1" customWidth="1"/>
    <col min="9" max="9" width="12.42578125" style="1" customWidth="1"/>
    <col min="10" max="10" width="11.85546875" style="1" customWidth="1"/>
    <col min="11" max="16384" width="9.140625" style="1"/>
  </cols>
  <sheetData>
    <row r="1" spans="1:11" ht="65.25" customHeight="1" thickBot="1" x14ac:dyDescent="0.3">
      <c r="I1" s="24" t="s">
        <v>17</v>
      </c>
      <c r="J1" s="24"/>
    </row>
    <row r="2" spans="1:11" ht="86.25" customHeight="1" x14ac:dyDescent="0.25">
      <c r="A2" s="25" t="s">
        <v>27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ht="15.75" customHeight="1" thickBot="1" x14ac:dyDescent="0.3">
      <c r="A3" s="28" t="s">
        <v>28</v>
      </c>
      <c r="B3" s="29"/>
      <c r="C3" s="16"/>
      <c r="D3" s="16"/>
      <c r="E3" s="16"/>
      <c r="F3" s="16"/>
      <c r="G3" s="16"/>
      <c r="H3" s="16"/>
      <c r="I3" s="16"/>
      <c r="J3" s="17"/>
    </row>
    <row r="4" spans="1:11" ht="126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3" t="s">
        <v>7</v>
      </c>
      <c r="I4" s="4" t="s">
        <v>8</v>
      </c>
      <c r="J4" s="4" t="s">
        <v>9</v>
      </c>
    </row>
    <row r="5" spans="1:11" x14ac:dyDescent="0.25">
      <c r="A5" s="9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10">
        <v>10</v>
      </c>
      <c r="K5" s="8"/>
    </row>
    <row r="6" spans="1:11" ht="90" x14ac:dyDescent="0.25">
      <c r="A6" s="11">
        <v>1</v>
      </c>
      <c r="B6" s="14" t="s">
        <v>20</v>
      </c>
      <c r="C6" s="14" t="s">
        <v>10</v>
      </c>
      <c r="D6" s="14" t="s">
        <v>13</v>
      </c>
      <c r="E6" s="22">
        <f>1.5/1000*24*30</f>
        <v>1.08</v>
      </c>
      <c r="F6" s="2" t="s">
        <v>16</v>
      </c>
      <c r="G6" s="18">
        <f>[3]Июнь!$G$6</f>
        <v>0.113</v>
      </c>
      <c r="H6" s="18">
        <v>0</v>
      </c>
      <c r="I6" s="18">
        <f>E6</f>
        <v>1.08</v>
      </c>
      <c r="J6" s="19">
        <f>I6-H6</f>
        <v>1.08</v>
      </c>
    </row>
    <row r="7" spans="1:11" ht="114.75" x14ac:dyDescent="0.25">
      <c r="A7" s="11">
        <v>2</v>
      </c>
      <c r="B7" s="14" t="s">
        <v>19</v>
      </c>
      <c r="C7" s="14" t="s">
        <v>11</v>
      </c>
      <c r="D7" s="14" t="s">
        <v>14</v>
      </c>
      <c r="E7" s="22">
        <f>3/1000*24*30</f>
        <v>2.16</v>
      </c>
      <c r="F7" s="2" t="s">
        <v>16</v>
      </c>
      <c r="G7" s="18">
        <f>[3]Июнь!$G$7+[3]Июнь!$G$8</f>
        <v>0.28067900000000001</v>
      </c>
      <c r="H7" s="18">
        <v>0</v>
      </c>
      <c r="I7" s="18">
        <f>E7</f>
        <v>2.16</v>
      </c>
      <c r="J7" s="19">
        <f>I7-H7</f>
        <v>2.16</v>
      </c>
    </row>
    <row r="8" spans="1:11" ht="153.75" thickBot="1" x14ac:dyDescent="0.3">
      <c r="A8" s="12">
        <v>3</v>
      </c>
      <c r="B8" s="15" t="s">
        <v>18</v>
      </c>
      <c r="C8" s="15" t="s">
        <v>12</v>
      </c>
      <c r="D8" s="15" t="s">
        <v>15</v>
      </c>
      <c r="E8" s="23">
        <f>15/1000*24*30</f>
        <v>10.799999999999999</v>
      </c>
      <c r="F8" s="13" t="s">
        <v>16</v>
      </c>
      <c r="G8" s="20">
        <f>SUM([3]Июнь!$G$9:$G$15)</f>
        <v>1.787E-3</v>
      </c>
      <c r="H8" s="20">
        <v>0</v>
      </c>
      <c r="I8" s="20">
        <f>E8</f>
        <v>10.799999999999999</v>
      </c>
      <c r="J8" s="21">
        <f>I8-H8</f>
        <v>10.799999999999999</v>
      </c>
    </row>
  </sheetData>
  <mergeCells count="3">
    <mergeCell ref="I1:J1"/>
    <mergeCell ref="A2:J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Март</vt:lpstr>
      <vt:lpstr>Апрель</vt:lpstr>
      <vt:lpstr>Май</vt:lpstr>
      <vt:lpstr>Июнь</vt:lpstr>
    </vt:vector>
  </TitlesOfParts>
  <Company>КФ ОАО Хабаровсккрайгаз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Клементьев Дмитрий Эдмундович</dc:creator>
  <cp:lastModifiedBy>Пишук Иван Сергевич</cp:lastModifiedBy>
  <dcterms:created xsi:type="dcterms:W3CDTF">2019-02-07T04:10:07Z</dcterms:created>
  <dcterms:modified xsi:type="dcterms:W3CDTF">2023-05-09T22:27:33Z</dcterms:modified>
</cp:coreProperties>
</file>